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<sst xmlns="http://schemas.openxmlformats.org/spreadsheetml/2006/main" count="43" uniqueCount="42">
  <si>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</si>
  <si>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</si>
  <si>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</si>
  <si>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</si>
  <si>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</si>
  <si>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</si>
  <si>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</si>
  <si>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</si>
  <si>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</si>
  <si>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</si>
  <si>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</si>
  <si>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</si>
  <si>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</si>
  <si>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</si>
  <si>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</si>
  <si>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</si>
  <si>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</si>
  <si>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</si>
  <si>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7月</t>
  </si>
  <si>
    <t>8月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</si>
  <si>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</si>
  <si>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</si>
  <si>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</si>
  <si>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</si>
  <si>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</si>
  <si>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</si>
  <si>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</si>
  <si>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</si>
  <si>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</si>
  <si>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</si>
  <si>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</si>
  <si>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</si>
  <si>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</si>
  <si>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</si>
  <si>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</si>
  <si>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t>製表：                   出納：                   主計：                   執行秘書：                   稽核：                       校長：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</si>
  <si>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</si>
  <si>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清寒學生
補助費</t>
  </si>
  <si>
    <t>其他
收入</t>
  </si>
  <si>
    <t>午餐
補助費</t>
  </si>
  <si>
    <r>
      <t>嘉義縣東石鄉龍港國民小學</t>
    </r>
    <r>
      <rPr>
        <sz val="16"/>
        <rFont val="Times New Roman"/>
        <family val="1"/>
      </rPr>
      <t>100</t>
    </r>
    <r>
      <rPr>
        <sz val="16"/>
        <rFont val="標楷體"/>
        <family val="4"/>
      </rPr>
      <t>學年度（</t>
    </r>
    <r>
      <rPr>
        <sz val="16"/>
        <rFont val="Times New Roman"/>
        <family val="1"/>
      </rPr>
      <t>100</t>
    </r>
    <r>
      <rPr>
        <sz val="16"/>
        <rFont val="標楷體"/>
        <family val="4"/>
      </rPr>
      <t>年7月至101年6月）學校午餐費收支結算表</t>
    </r>
  </si>
  <si>
    <r>
      <t>一、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學年度編製教職員工人數（</t>
    </r>
    <r>
      <rPr>
        <b/>
        <sz val="12"/>
        <rFont val="Times New Roman"/>
        <family val="1"/>
      </rPr>
      <t xml:space="preserve">17    </t>
    </r>
    <r>
      <rPr>
        <b/>
        <sz val="12"/>
        <rFont val="標楷體"/>
        <family val="4"/>
      </rPr>
      <t>）人，學校生人數（</t>
    </r>
    <r>
      <rPr>
        <b/>
        <sz val="12"/>
        <rFont val="Times New Roman"/>
        <family val="1"/>
      </rPr>
      <t xml:space="preserve">117   </t>
    </r>
    <r>
      <rPr>
        <b/>
        <sz val="12"/>
        <rFont val="標楷體"/>
        <family val="4"/>
      </rPr>
      <t>）人總合計（</t>
    </r>
    <r>
      <rPr>
        <b/>
        <sz val="12"/>
        <rFont val="Times New Roman"/>
        <family val="1"/>
      </rPr>
      <t xml:space="preserve">  134      </t>
    </r>
    <r>
      <rPr>
        <b/>
        <sz val="12"/>
        <rFont val="標楷體"/>
        <family val="4"/>
      </rPr>
      <t>）人。</t>
    </r>
    <r>
      <rPr>
        <sz val="12"/>
        <rFont val="標楷體"/>
        <family val="4"/>
      </rPr>
      <t xml:space="preserve">
二、其他收入包括下列各項：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</si>
</sst>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11">
    <font>
      <sz val="12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4" fillId="2" borderId="1" xfId="15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/>
    </xf>
    <xf numFmtId="0" fontId="4" fillId="2" borderId="1" xfId="0" applyFont="1" applyFill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5" fillId="2" borderId="4" xfId="0" applyFont="1" applyFill="1" applyBorder="1" applyAlignment="1" applyProtection="1">
      <alignment horizontal="right" vertical="center"/>
      <protection/>
    </xf>
    <xf numFmtId="176" fontId="5" fillId="2" borderId="1" xfId="0" applyNumberFormat="1" applyFont="1" applyFill="1" applyBorder="1" applyAlignment="1" applyProtection="1">
      <alignment horizontal="right" vertical="center"/>
      <protection/>
    </xf>
    <xf numFmtId="176" fontId="5" fillId="2" borderId="2" xfId="0" applyNumberFormat="1" applyFont="1" applyFill="1" applyBorder="1" applyAlignment="1" applyProtection="1">
      <alignment horizontal="right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176" fontId="8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D1">
      <pane ySplit="3" topLeftCell="BM4" activePane="bottomLeft" state="frozen"/>
      <selection pane="topLeft" activeCell="A1" sqref="A1"/>
      <selection pane="bottomLeft" activeCell="R16" sqref="R16"/>
    </sheetView>
  </sheetViews>
  <sheetFormatPr defaultColWidth="9.00390625" defaultRowHeight="16.5"/>
  <cols>
    <col min="1" max="1" width="5.25390625" style="35" customWidth="1"/>
    <col min="2" max="2" width="6.375" style="35" customWidth="1"/>
    <col min="3" max="3" width="9.875" style="35" customWidth="1"/>
    <col min="4" max="4" width="11.75390625" style="35" customWidth="1"/>
    <col min="5" max="5" width="8.875" style="35" customWidth="1"/>
    <col min="6" max="6" width="9.50390625" style="35" customWidth="1"/>
    <col min="7" max="8" width="9.375" style="35" customWidth="1"/>
    <col min="9" max="9" width="9.75390625" style="35" customWidth="1"/>
    <col min="10" max="10" width="11.625" style="35" customWidth="1"/>
    <col min="11" max="11" width="9.75390625" style="35" customWidth="1"/>
    <col min="12" max="12" width="10.125" style="35" customWidth="1"/>
    <col min="13" max="13" width="9.25390625" style="35" customWidth="1"/>
    <col min="14" max="14" width="8.75390625" style="35" customWidth="1"/>
    <col min="15" max="15" width="8.875" style="35" customWidth="1"/>
    <col min="16" max="16" width="9.50390625" style="35" customWidth="1"/>
    <col min="17" max="17" width="8.625" style="35" customWidth="1"/>
    <col min="18" max="18" width="8.25390625" style="35" customWidth="1"/>
    <col min="19" max="19" width="12.50390625" style="35" customWidth="1"/>
    <col min="20" max="20" width="12.75390625" style="35" customWidth="1"/>
    <col min="21" max="16384" width="8.875" style="35" customWidth="1"/>
  </cols>
  <sheetData>
    <row r="1" spans="1:20" s="1" customFormat="1" ht="38.2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5" customFormat="1" ht="22.5" customHeight="1">
      <c r="A2" s="37" t="s">
        <v>0</v>
      </c>
      <c r="B2" s="38" t="s">
        <v>1</v>
      </c>
      <c r="C2" s="37" t="s">
        <v>2</v>
      </c>
      <c r="D2" s="37"/>
      <c r="E2" s="37"/>
      <c r="F2" s="37"/>
      <c r="G2" s="37"/>
      <c r="H2" s="37"/>
      <c r="I2" s="37"/>
      <c r="J2" s="40"/>
      <c r="K2" s="41" t="s">
        <v>3</v>
      </c>
      <c r="L2" s="37"/>
      <c r="M2" s="37"/>
      <c r="N2" s="37"/>
      <c r="O2" s="37"/>
      <c r="P2" s="37"/>
      <c r="Q2" s="37"/>
      <c r="R2" s="37"/>
      <c r="S2" s="37"/>
      <c r="T2" s="37"/>
    </row>
    <row r="3" spans="1:20" s="9" customFormat="1" ht="43.5" customHeight="1">
      <c r="A3" s="37"/>
      <c r="B3" s="39"/>
      <c r="C3" s="26" t="s">
        <v>4</v>
      </c>
      <c r="D3" s="26" t="s">
        <v>5</v>
      </c>
      <c r="E3" s="7" t="s">
        <v>6</v>
      </c>
      <c r="F3" s="3" t="s">
        <v>7</v>
      </c>
      <c r="G3" s="3" t="s">
        <v>37</v>
      </c>
      <c r="H3" s="3" t="s">
        <v>39</v>
      </c>
      <c r="I3" s="26" t="s">
        <v>38</v>
      </c>
      <c r="J3" s="8" t="s">
        <v>8</v>
      </c>
      <c r="K3" s="4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6" t="s">
        <v>14</v>
      </c>
      <c r="Q3" s="26" t="s">
        <v>15</v>
      </c>
      <c r="R3" s="2" t="s">
        <v>16</v>
      </c>
      <c r="S3" s="26" t="s">
        <v>17</v>
      </c>
      <c r="T3" s="2" t="s">
        <v>8</v>
      </c>
    </row>
    <row r="4" spans="1:20" s="9" customFormat="1" ht="30" customHeight="1">
      <c r="A4" s="10" t="s">
        <v>18</v>
      </c>
      <c r="B4" s="6">
        <v>0</v>
      </c>
      <c r="C4" s="11">
        <v>376750</v>
      </c>
      <c r="D4" s="12">
        <v>0</v>
      </c>
      <c r="E4" s="13">
        <v>0</v>
      </c>
      <c r="F4" s="13">
        <v>0</v>
      </c>
      <c r="G4" s="12">
        <v>0</v>
      </c>
      <c r="H4" s="12">
        <v>0</v>
      </c>
      <c r="I4" s="12">
        <v>0</v>
      </c>
      <c r="J4" s="14">
        <f>SUM(C4:I4)</f>
        <v>376750</v>
      </c>
      <c r="K4" s="15">
        <v>0</v>
      </c>
      <c r="L4" s="16">
        <v>0</v>
      </c>
      <c r="M4" s="16">
        <v>0</v>
      </c>
      <c r="N4" s="16">
        <v>0</v>
      </c>
      <c r="O4" s="16">
        <v>0</v>
      </c>
      <c r="P4" s="17">
        <v>0</v>
      </c>
      <c r="Q4" s="17">
        <v>0</v>
      </c>
      <c r="R4" s="16">
        <v>0</v>
      </c>
      <c r="S4" s="17">
        <f>SUM(J4-K4-L4-M4-N4-O4-P4-Q4-R4)</f>
        <v>376750</v>
      </c>
      <c r="T4" s="18">
        <f>SUM(K4:S4)</f>
        <v>376750</v>
      </c>
    </row>
    <row r="5" spans="1:20" s="9" customFormat="1" ht="30" customHeight="1">
      <c r="A5" s="10" t="s">
        <v>19</v>
      </c>
      <c r="B5" s="6">
        <v>0</v>
      </c>
      <c r="C5" s="19">
        <f>S4</f>
        <v>376750</v>
      </c>
      <c r="D5" s="12">
        <v>0</v>
      </c>
      <c r="E5" s="13">
        <v>0</v>
      </c>
      <c r="F5" s="12">
        <v>0</v>
      </c>
      <c r="G5" s="12">
        <v>0</v>
      </c>
      <c r="H5" s="12">
        <v>0</v>
      </c>
      <c r="I5" s="12">
        <v>0</v>
      </c>
      <c r="J5" s="14">
        <f>SUM(C5:I5)</f>
        <v>376750</v>
      </c>
      <c r="K5" s="15">
        <v>0</v>
      </c>
      <c r="L5" s="16">
        <v>0</v>
      </c>
      <c r="M5" s="16">
        <v>0</v>
      </c>
      <c r="N5" s="16">
        <v>0</v>
      </c>
      <c r="O5" s="16">
        <v>0</v>
      </c>
      <c r="P5" s="17">
        <v>0</v>
      </c>
      <c r="Q5" s="17">
        <v>0</v>
      </c>
      <c r="R5" s="16">
        <v>0</v>
      </c>
      <c r="S5" s="17">
        <f aca="true" t="shared" si="0" ref="S5:S15">SUM(J5-K5-L5-M5-N5-O5-P5-Q5-R5)</f>
        <v>376750</v>
      </c>
      <c r="T5" s="18">
        <f>SUM(K5:S5)</f>
        <v>376750</v>
      </c>
    </row>
    <row r="6" spans="1:20" s="5" customFormat="1" ht="30" customHeight="1">
      <c r="A6" s="20" t="s">
        <v>20</v>
      </c>
      <c r="B6" s="2">
        <v>700</v>
      </c>
      <c r="C6" s="21">
        <f>S5</f>
        <v>376750</v>
      </c>
      <c r="D6" s="16">
        <v>59500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22">
        <f>SUM(C6:I6)</f>
        <v>436250</v>
      </c>
      <c r="K6" s="15">
        <v>2325</v>
      </c>
      <c r="L6" s="16">
        <v>29011</v>
      </c>
      <c r="M6" s="16">
        <v>6095</v>
      </c>
      <c r="N6" s="16">
        <v>1452</v>
      </c>
      <c r="O6" s="16">
        <v>610</v>
      </c>
      <c r="P6" s="16">
        <v>4860</v>
      </c>
      <c r="Q6" s="16">
        <v>3649</v>
      </c>
      <c r="R6" s="16">
        <v>3237</v>
      </c>
      <c r="S6" s="17">
        <f t="shared" si="0"/>
        <v>385011</v>
      </c>
      <c r="T6" s="23">
        <f aca="true" t="shared" si="1" ref="T6:T11">SUM(K6:S6)</f>
        <v>436250</v>
      </c>
    </row>
    <row r="7" spans="1:20" s="5" customFormat="1" ht="30" customHeight="1">
      <c r="A7" s="20" t="s">
        <v>21</v>
      </c>
      <c r="B7" s="2">
        <v>700</v>
      </c>
      <c r="C7" s="23">
        <f>S6</f>
        <v>385011</v>
      </c>
      <c r="D7" s="16">
        <v>59500</v>
      </c>
      <c r="E7" s="16">
        <v>0</v>
      </c>
      <c r="F7" s="16">
        <v>0</v>
      </c>
      <c r="G7" s="16">
        <v>126000</v>
      </c>
      <c r="H7" s="16">
        <v>0</v>
      </c>
      <c r="I7" s="16">
        <v>0</v>
      </c>
      <c r="J7" s="22">
        <f aca="true" t="shared" si="2" ref="J7:J16">SUM(C7:I7)</f>
        <v>570511</v>
      </c>
      <c r="K7" s="15">
        <v>35769</v>
      </c>
      <c r="L7" s="24">
        <v>68089</v>
      </c>
      <c r="M7" s="24">
        <v>1074</v>
      </c>
      <c r="N7" s="16">
        <v>1098</v>
      </c>
      <c r="O7" s="16">
        <v>35200</v>
      </c>
      <c r="P7" s="16">
        <v>8910</v>
      </c>
      <c r="Q7" s="16">
        <v>10225</v>
      </c>
      <c r="R7" s="16">
        <v>2113</v>
      </c>
      <c r="S7" s="17">
        <f t="shared" si="0"/>
        <v>408033</v>
      </c>
      <c r="T7" s="23">
        <f t="shared" si="1"/>
        <v>570511</v>
      </c>
    </row>
    <row r="8" spans="1:20" s="5" customFormat="1" ht="30" customHeight="1">
      <c r="A8" s="20" t="s">
        <v>22</v>
      </c>
      <c r="B8" s="2">
        <v>700</v>
      </c>
      <c r="C8" s="23">
        <f>S7</f>
        <v>408033</v>
      </c>
      <c r="D8" s="16">
        <v>60200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2">
        <f t="shared" si="2"/>
        <v>468233</v>
      </c>
      <c r="K8" s="15">
        <v>38508</v>
      </c>
      <c r="L8" s="24">
        <v>46767</v>
      </c>
      <c r="M8" s="24">
        <v>3980</v>
      </c>
      <c r="N8" s="16">
        <v>1635</v>
      </c>
      <c r="O8" s="16">
        <v>0</v>
      </c>
      <c r="P8" s="16">
        <v>4050</v>
      </c>
      <c r="Q8" s="16">
        <v>4324</v>
      </c>
      <c r="R8" s="16">
        <v>1645</v>
      </c>
      <c r="S8" s="17">
        <f t="shared" si="0"/>
        <v>367324</v>
      </c>
      <c r="T8" s="23">
        <f t="shared" si="1"/>
        <v>468233</v>
      </c>
    </row>
    <row r="9" spans="1:20" s="5" customFormat="1" ht="30" customHeight="1">
      <c r="A9" s="20" t="s">
        <v>23</v>
      </c>
      <c r="B9" s="2">
        <v>700</v>
      </c>
      <c r="C9" s="23">
        <f aca="true" t="shared" si="3" ref="C9:C15">S8</f>
        <v>367324</v>
      </c>
      <c r="D9" s="16">
        <v>58800</v>
      </c>
      <c r="E9" s="16">
        <v>0</v>
      </c>
      <c r="F9" s="16">
        <v>50400</v>
      </c>
      <c r="G9" s="16">
        <v>38500</v>
      </c>
      <c r="H9" s="16">
        <v>48000</v>
      </c>
      <c r="I9" s="16">
        <v>135</v>
      </c>
      <c r="J9" s="22">
        <f t="shared" si="2"/>
        <v>563159</v>
      </c>
      <c r="K9" s="25">
        <v>58289</v>
      </c>
      <c r="L9" s="16">
        <v>83121</v>
      </c>
      <c r="M9" s="16">
        <v>564</v>
      </c>
      <c r="N9" s="16">
        <v>3282</v>
      </c>
      <c r="O9" s="16">
        <v>32000</v>
      </c>
      <c r="P9" s="16">
        <v>4860</v>
      </c>
      <c r="Q9" s="16">
        <v>8167</v>
      </c>
      <c r="R9" s="16">
        <v>1722</v>
      </c>
      <c r="S9" s="17">
        <f t="shared" si="0"/>
        <v>371154</v>
      </c>
      <c r="T9" s="23">
        <f t="shared" si="1"/>
        <v>563159</v>
      </c>
    </row>
    <row r="10" spans="1:20" s="5" customFormat="1" ht="30" customHeight="1">
      <c r="A10" s="20" t="s">
        <v>24</v>
      </c>
      <c r="B10" s="2">
        <v>700</v>
      </c>
      <c r="C10" s="23">
        <f t="shared" si="3"/>
        <v>371154</v>
      </c>
      <c r="D10" s="16">
        <v>58800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22">
        <f t="shared" si="2"/>
        <v>429954</v>
      </c>
      <c r="K10" s="25">
        <v>31209</v>
      </c>
      <c r="L10" s="16">
        <v>34482</v>
      </c>
      <c r="M10" s="16">
        <v>0</v>
      </c>
      <c r="N10" s="16">
        <v>2252</v>
      </c>
      <c r="O10" s="16">
        <v>25600</v>
      </c>
      <c r="P10" s="16">
        <v>4050</v>
      </c>
      <c r="Q10" s="16">
        <v>0</v>
      </c>
      <c r="R10" s="16">
        <v>897</v>
      </c>
      <c r="S10" s="17">
        <f t="shared" si="0"/>
        <v>331464</v>
      </c>
      <c r="T10" s="23">
        <f t="shared" si="1"/>
        <v>429954</v>
      </c>
    </row>
    <row r="11" spans="1:20" s="5" customFormat="1" ht="30" customHeight="1">
      <c r="A11" s="20" t="s">
        <v>25</v>
      </c>
      <c r="B11" s="2">
        <v>0</v>
      </c>
      <c r="C11" s="23">
        <f t="shared" si="3"/>
        <v>331464</v>
      </c>
      <c r="D11" s="16">
        <v>700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22">
        <f t="shared" si="2"/>
        <v>332164</v>
      </c>
      <c r="K11" s="25">
        <v>3186</v>
      </c>
      <c r="L11" s="16">
        <v>0</v>
      </c>
      <c r="M11" s="16">
        <v>0</v>
      </c>
      <c r="N11" s="16">
        <v>308</v>
      </c>
      <c r="O11" s="16">
        <v>0</v>
      </c>
      <c r="P11" s="16">
        <v>0</v>
      </c>
      <c r="Q11" s="16">
        <v>699</v>
      </c>
      <c r="R11" s="16">
        <v>2631</v>
      </c>
      <c r="S11" s="17">
        <f t="shared" si="0"/>
        <v>325340</v>
      </c>
      <c r="T11" s="23">
        <f t="shared" si="1"/>
        <v>332164</v>
      </c>
    </row>
    <row r="12" spans="1:20" s="5" customFormat="1" ht="30" customHeight="1">
      <c r="A12" s="20" t="s">
        <v>26</v>
      </c>
      <c r="B12" s="2">
        <v>700</v>
      </c>
      <c r="C12" s="23">
        <f t="shared" si="3"/>
        <v>325340</v>
      </c>
      <c r="D12" s="16">
        <v>55350</v>
      </c>
      <c r="E12" s="16">
        <v>0</v>
      </c>
      <c r="F12" s="16">
        <v>0</v>
      </c>
      <c r="G12" s="16">
        <v>14350</v>
      </c>
      <c r="H12" s="16">
        <v>0</v>
      </c>
      <c r="I12" s="16">
        <v>0</v>
      </c>
      <c r="J12" s="22">
        <f t="shared" si="2"/>
        <v>395040</v>
      </c>
      <c r="K12" s="15">
        <v>22007</v>
      </c>
      <c r="L12" s="24">
        <v>41860</v>
      </c>
      <c r="M12" s="24">
        <v>2370</v>
      </c>
      <c r="N12" s="24">
        <v>3796</v>
      </c>
      <c r="O12" s="24">
        <v>12000</v>
      </c>
      <c r="P12" s="24">
        <v>5100</v>
      </c>
      <c r="Q12" s="24">
        <v>4450</v>
      </c>
      <c r="R12" s="24">
        <v>2492</v>
      </c>
      <c r="S12" s="17">
        <f t="shared" si="0"/>
        <v>300965</v>
      </c>
      <c r="T12" s="23">
        <f>SUM(K12:S12)</f>
        <v>395040</v>
      </c>
    </row>
    <row r="13" spans="1:20" s="5" customFormat="1" ht="30" customHeight="1">
      <c r="A13" s="10" t="s">
        <v>27</v>
      </c>
      <c r="B13" s="2">
        <v>700</v>
      </c>
      <c r="C13" s="23">
        <f t="shared" si="3"/>
        <v>300965</v>
      </c>
      <c r="D13" s="16">
        <v>56700</v>
      </c>
      <c r="E13" s="16">
        <v>0</v>
      </c>
      <c r="F13" s="16">
        <v>0</v>
      </c>
      <c r="G13" s="16">
        <v>2100</v>
      </c>
      <c r="H13" s="16">
        <v>0</v>
      </c>
      <c r="I13" s="16">
        <v>0</v>
      </c>
      <c r="J13" s="22">
        <f t="shared" si="2"/>
        <v>359765</v>
      </c>
      <c r="K13" s="25">
        <v>35414</v>
      </c>
      <c r="L13" s="16">
        <v>69238</v>
      </c>
      <c r="M13" s="16">
        <v>2550</v>
      </c>
      <c r="N13" s="16">
        <v>1075</v>
      </c>
      <c r="O13" s="16">
        <v>16800</v>
      </c>
      <c r="P13" s="16">
        <v>5100</v>
      </c>
      <c r="Q13" s="16">
        <v>4150</v>
      </c>
      <c r="R13" s="16">
        <v>1100</v>
      </c>
      <c r="S13" s="17">
        <f t="shared" si="0"/>
        <v>224338</v>
      </c>
      <c r="T13" s="23">
        <f>SUM(K13:S13)</f>
        <v>359765</v>
      </c>
    </row>
    <row r="14" spans="1:20" s="5" customFormat="1" ht="30" customHeight="1">
      <c r="A14" s="20" t="s">
        <v>28</v>
      </c>
      <c r="B14" s="2">
        <v>700</v>
      </c>
      <c r="C14" s="23">
        <f t="shared" si="3"/>
        <v>224338</v>
      </c>
      <c r="D14" s="16">
        <v>56700</v>
      </c>
      <c r="E14" s="16">
        <v>0</v>
      </c>
      <c r="F14" s="16">
        <v>35000</v>
      </c>
      <c r="G14" s="16">
        <v>56000</v>
      </c>
      <c r="H14" s="16">
        <v>80000</v>
      </c>
      <c r="I14" s="16">
        <v>0</v>
      </c>
      <c r="J14" s="22">
        <f t="shared" si="2"/>
        <v>452038</v>
      </c>
      <c r="K14" s="25">
        <v>41895</v>
      </c>
      <c r="L14" s="16">
        <v>51934</v>
      </c>
      <c r="M14" s="16">
        <v>2254</v>
      </c>
      <c r="N14" s="16">
        <v>2087</v>
      </c>
      <c r="O14" s="16">
        <v>16000</v>
      </c>
      <c r="P14" s="16">
        <v>4100</v>
      </c>
      <c r="Q14" s="16">
        <v>1700</v>
      </c>
      <c r="R14" s="16">
        <v>4647</v>
      </c>
      <c r="S14" s="17">
        <f t="shared" si="0"/>
        <v>327421</v>
      </c>
      <c r="T14" s="23">
        <f>SUM(K14:S14)</f>
        <v>452038</v>
      </c>
    </row>
    <row r="15" spans="1:20" s="5" customFormat="1" ht="30" customHeight="1">
      <c r="A15" s="20" t="s">
        <v>29</v>
      </c>
      <c r="B15" s="2">
        <v>700</v>
      </c>
      <c r="C15" s="23">
        <f t="shared" si="3"/>
        <v>327421</v>
      </c>
      <c r="D15" s="16">
        <v>56000</v>
      </c>
      <c r="E15" s="16">
        <v>0</v>
      </c>
      <c r="F15" s="16">
        <v>0</v>
      </c>
      <c r="G15" s="16">
        <v>0</v>
      </c>
      <c r="H15" s="16">
        <v>0</v>
      </c>
      <c r="I15" s="16">
        <v>106</v>
      </c>
      <c r="J15" s="22">
        <f t="shared" si="2"/>
        <v>383527</v>
      </c>
      <c r="K15" s="25">
        <v>47443</v>
      </c>
      <c r="L15" s="16">
        <v>77556</v>
      </c>
      <c r="M15" s="16">
        <v>0</v>
      </c>
      <c r="N15" s="16">
        <v>3203</v>
      </c>
      <c r="O15" s="16">
        <v>32000</v>
      </c>
      <c r="P15" s="16">
        <v>4800</v>
      </c>
      <c r="Q15" s="16">
        <v>0</v>
      </c>
      <c r="R15" s="16">
        <v>1798</v>
      </c>
      <c r="S15" s="17">
        <f t="shared" si="0"/>
        <v>216727</v>
      </c>
      <c r="T15" s="23">
        <f>SUM(K15:S15)</f>
        <v>383527</v>
      </c>
    </row>
    <row r="16" spans="1:20" s="5" customFormat="1" ht="39" customHeight="1">
      <c r="A16" s="42" t="s">
        <v>30</v>
      </c>
      <c r="B16" s="2" t="s">
        <v>31</v>
      </c>
      <c r="C16" s="23">
        <f>C4</f>
        <v>376750</v>
      </c>
      <c r="D16" s="27">
        <f aca="true" t="shared" si="4" ref="D16:I16">SUM(D4:D15)</f>
        <v>522250</v>
      </c>
      <c r="E16" s="27">
        <f t="shared" si="4"/>
        <v>0</v>
      </c>
      <c r="F16" s="27">
        <f t="shared" si="4"/>
        <v>85400</v>
      </c>
      <c r="G16" s="27">
        <f t="shared" si="4"/>
        <v>236950</v>
      </c>
      <c r="H16" s="27">
        <f t="shared" si="4"/>
        <v>128000</v>
      </c>
      <c r="I16" s="27">
        <f t="shared" si="4"/>
        <v>241</v>
      </c>
      <c r="J16" s="28">
        <f t="shared" si="2"/>
        <v>1349591</v>
      </c>
      <c r="K16" s="29">
        <f>SUM(K4:K15)</f>
        <v>316045</v>
      </c>
      <c r="L16" s="27">
        <f aca="true" t="shared" si="5" ref="L16:R16">SUM(L4:L15)</f>
        <v>502058</v>
      </c>
      <c r="M16" s="27">
        <f t="shared" si="5"/>
        <v>18887</v>
      </c>
      <c r="N16" s="27">
        <f t="shared" si="5"/>
        <v>20188</v>
      </c>
      <c r="O16" s="27">
        <f t="shared" si="5"/>
        <v>170210</v>
      </c>
      <c r="P16" s="27">
        <f t="shared" si="5"/>
        <v>45830</v>
      </c>
      <c r="Q16" s="27">
        <f t="shared" si="5"/>
        <v>37364</v>
      </c>
      <c r="R16" s="27">
        <f t="shared" si="5"/>
        <v>22282</v>
      </c>
      <c r="S16" s="27">
        <f>S15</f>
        <v>216727</v>
      </c>
      <c r="T16" s="23">
        <f>SUM(K16:S16)</f>
        <v>1349591</v>
      </c>
    </row>
    <row r="17" spans="1:20" s="5" customFormat="1" ht="41.25" customHeight="1">
      <c r="A17" s="37"/>
      <c r="B17" s="6" t="s">
        <v>32</v>
      </c>
      <c r="C17" s="30">
        <f>C16/J16</f>
        <v>0.27915864880545294</v>
      </c>
      <c r="D17" s="30">
        <f>D16/J16</f>
        <v>0.38696908915367695</v>
      </c>
      <c r="E17" s="30">
        <f>E16/J16</f>
        <v>0</v>
      </c>
      <c r="F17" s="30">
        <f>F16/J16</f>
        <v>0.06327843027998853</v>
      </c>
      <c r="G17" s="30">
        <f>G16/J16</f>
        <v>0.17557171024406654</v>
      </c>
      <c r="H17" s="30">
        <f>H16/J16</f>
        <v>0.09484354889740669</v>
      </c>
      <c r="I17" s="30">
        <f>I16/J16</f>
        <v>0.00017857261940839854</v>
      </c>
      <c r="J17" s="30">
        <f>(C16+D16+E16+F16+G16+H16+I16)/J16</f>
        <v>1</v>
      </c>
      <c r="K17" s="31">
        <f>K16/(T16-S16-O16)</f>
        <v>0.3283059126124236</v>
      </c>
      <c r="L17" s="30">
        <f>L16/(T16-S16-O16)</f>
        <v>0.521535255657796</v>
      </c>
      <c r="M17" s="30">
        <f>M16/(T16-S16-O16)</f>
        <v>0.019619717987979065</v>
      </c>
      <c r="N17" s="30">
        <f>N16/(T16-S16-O16)</f>
        <v>0.020971190064135194</v>
      </c>
      <c r="O17" s="30"/>
      <c r="P17" s="30">
        <f>P16/(T16-S16-O16)</f>
        <v>0.04760796714084188</v>
      </c>
      <c r="Q17" s="30">
        <f>Q16/(T16-S16-O16)</f>
        <v>0.038813530094925074</v>
      </c>
      <c r="R17" s="30">
        <f>R16/(T16-S16-O16)</f>
        <v>0.023146426441899168</v>
      </c>
      <c r="S17" s="32" t="s">
        <v>33</v>
      </c>
      <c r="T17" s="33">
        <f>(K16+L16+M16+N16+P16+Q16+R16)/(T16-S16-O16)</f>
        <v>1</v>
      </c>
    </row>
    <row r="18" spans="1:20" ht="90.75" customHeight="1">
      <c r="A18" s="34" t="s">
        <v>34</v>
      </c>
      <c r="B18" s="43" t="s">
        <v>41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30" customHeight="1">
      <c r="A19" s="45" t="s">
        <v>35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19.25" customHeight="1">
      <c r="A20" s="46" t="s">
        <v>36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</sheetData>
  <mergeCells count="9">
    <mergeCell ref="A16:A17"/>
    <mergeCell ref="B18:T18"/>
    <mergeCell ref="A19:T19"/>
    <mergeCell ref="A20:T20"/>
    <mergeCell ref="A1:T1"/>
    <mergeCell ref="A2:A3"/>
    <mergeCell ref="B2:B3"/>
    <mergeCell ref="C2:J2"/>
    <mergeCell ref="K2:T2"/>
  </mergeCells>
  <printOptions/>
  <pageMargins left="0.7480314960629921" right="0.5511811023622047" top="0.5905511811023623" bottom="0.3937007874015748" header="0.5118110236220472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lges</cp:lastModifiedBy>
  <cp:lastPrinted>2012-07-02T04:38:51Z</cp:lastPrinted>
  <dcterms:created xsi:type="dcterms:W3CDTF">2010-06-15T05:58:57Z</dcterms:created>
  <dcterms:modified xsi:type="dcterms:W3CDTF">2012-07-02T04:38:54Z</dcterms:modified>
  <cp:category/>
  <cp:version/>
  <cp:contentType/>
  <cp:contentStatus/>
</cp:coreProperties>
</file>