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21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<sst xmlns="http://schemas.openxmlformats.org/spreadsheetml/2006/main" count="45" uniqueCount="44">
  <si>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月份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</si>
  <si>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</si>
  <si>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</si>
  <si>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</si>
  <si>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</si>
  <si>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</si>
  <si>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補繳
以前月份
午餐費</t>
  </si>
  <si>
    <t>午餐
基本費</t>
  </si>
  <si>
    <t>午餐
燃料費</t>
  </si>
  <si>
    <t>中低低收入戶學生
補助費</t>
  </si>
  <si>
    <t>烹調人員工作
補貼費</t>
  </si>
  <si>
    <t>合計</t>
  </si>
  <si>
    <t>主食</t>
  </si>
  <si>
    <t>副食</t>
  </si>
  <si>
    <t>食油</t>
  </si>
  <si>
    <t>調味品</t>
  </si>
  <si>
    <t>人事費</t>
  </si>
  <si>
    <t>燃料費
(水電)</t>
  </si>
  <si>
    <t>維護
設備費</t>
  </si>
  <si>
    <t>雜支</t>
  </si>
  <si>
    <t>本月
結存</t>
  </si>
  <si>
    <t>7月</t>
  </si>
  <si>
    <t>8月</t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</si>
  <si>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</si>
  <si>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</si>
  <si>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</si>
  <si>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</si>
  <si>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</si>
  <si>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</si>
  <si>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</si>
  <si>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t>4月</t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</si>
  <si>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</si>
  <si>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</si>
  <si>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</si>
  <si>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</si>
  <si>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</si>
  <si>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免填</t>
  </si>
  <si>
    <t>備註</t>
  </si>
  <si>
    <t>製表：                   出納：                   主計：                   執行秘書：                   稽核：                       校長：</t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</si>
  <si>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</si>
  <si>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清寒學生
補助費</t>
  </si>
  <si>
    <t>其他
收入</t>
  </si>
  <si>
    <r>
      <t>嘉義縣東石鄉龍港國民小學</t>
    </r>
    <r>
      <rPr>
        <sz val="16"/>
        <rFont val="Times New Roman"/>
        <family val="1"/>
      </rPr>
      <t>99</t>
    </r>
    <r>
      <rPr>
        <sz val="16"/>
        <rFont val="標楷體"/>
        <family val="4"/>
      </rPr>
      <t>學年度（99年7月至100年6月）學校午餐費收支結算表</t>
    </r>
  </si>
  <si>
    <r>
      <t>一、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學年度編製教職員工人數（</t>
    </r>
    <r>
      <rPr>
        <sz val="12"/>
        <rFont val="Times New Roman"/>
        <family val="1"/>
      </rPr>
      <t>17</t>
    </r>
    <r>
      <rPr>
        <sz val="12"/>
        <rFont val="標楷體"/>
        <family val="4"/>
      </rPr>
      <t>）人，學校生人數（</t>
    </r>
    <r>
      <rPr>
        <sz val="12"/>
        <rFont val="Times New Roman"/>
        <family val="1"/>
      </rPr>
      <t xml:space="preserve">126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 143  </t>
    </r>
    <r>
      <rPr>
        <sz val="12"/>
        <rFont val="標楷體"/>
        <family val="4"/>
      </rPr>
      <t>）人。
二、第一學期收每人午餐基本費</t>
    </r>
    <r>
      <rPr>
        <sz val="12"/>
        <rFont val="Times New Roman"/>
        <family val="1"/>
      </rPr>
      <t xml:space="preserve"> 150</t>
    </r>
    <r>
      <rPr>
        <sz val="12"/>
        <rFont val="標楷體"/>
        <family val="4"/>
      </rPr>
      <t>元，燃料費 160元，第二學期午餐基本費、燃料費併入午餐費收取。
三、其他收入包括下列各項：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</si>
</sst>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</numFmts>
  <fonts count="10">
    <font>
      <sz val="12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4" fillId="2" borderId="1" xfId="15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/>
    </xf>
    <xf numFmtId="0" fontId="4" fillId="2" borderId="1" xfId="0" applyFont="1" applyFill="1" applyBorder="1" applyAlignment="1" applyProtection="1">
      <alignment horizontal="right" vertical="center"/>
      <protection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5" fillId="2" borderId="4" xfId="0" applyFont="1" applyFill="1" applyBorder="1" applyAlignment="1" applyProtection="1">
      <alignment horizontal="right" vertical="center"/>
      <protection/>
    </xf>
    <xf numFmtId="176" fontId="5" fillId="2" borderId="1" xfId="0" applyNumberFormat="1" applyFont="1" applyFill="1" applyBorder="1" applyAlignment="1" applyProtection="1">
      <alignment horizontal="right" vertical="center"/>
      <protection/>
    </xf>
    <xf numFmtId="176" fontId="5" fillId="2" borderId="2" xfId="0" applyNumberFormat="1" applyFont="1" applyFill="1" applyBorder="1" applyAlignment="1" applyProtection="1">
      <alignment horizontal="right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176" fontId="8" fillId="2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workbookViewId="0" topLeftCell="B1">
      <pane ySplit="3" topLeftCell="BM19" activePane="bottomLeft" state="frozen"/>
      <selection pane="topLeft" activeCell="A1" sqref="A1"/>
      <selection pane="bottomLeft" activeCell="B18" sqref="B18:V18"/>
    </sheetView>
  </sheetViews>
  <sheetFormatPr defaultColWidth="9.00390625" defaultRowHeight="16.5"/>
  <cols>
    <col min="1" max="1" width="5.25390625" style="35" customWidth="1"/>
    <col min="2" max="2" width="6.375" style="35" customWidth="1"/>
    <col min="3" max="3" width="9.125" style="35" customWidth="1"/>
    <col min="4" max="4" width="11.50390625" style="35" customWidth="1"/>
    <col min="5" max="5" width="8.875" style="35" customWidth="1"/>
    <col min="6" max="6" width="9.00390625" style="35" customWidth="1"/>
    <col min="7" max="8" width="9.50390625" style="35" customWidth="1"/>
    <col min="9" max="9" width="9.375" style="35" customWidth="1"/>
    <col min="10" max="10" width="8.125" style="35" customWidth="1"/>
    <col min="11" max="11" width="8.375" style="35" customWidth="1"/>
    <col min="12" max="12" width="9.875" style="35" customWidth="1"/>
    <col min="13" max="13" width="8.375" style="35" customWidth="1"/>
    <col min="14" max="14" width="9.50390625" style="35" customWidth="1"/>
    <col min="15" max="15" width="9.25390625" style="35" customWidth="1"/>
    <col min="16" max="16" width="8.75390625" style="35" customWidth="1"/>
    <col min="17" max="17" width="8.875" style="35" customWidth="1"/>
    <col min="18" max="18" width="8.50390625" style="35" customWidth="1"/>
    <col min="19" max="19" width="8.625" style="35" customWidth="1"/>
    <col min="20" max="20" width="8.25390625" style="35" customWidth="1"/>
    <col min="21" max="21" width="9.625" style="35" customWidth="1"/>
    <col min="22" max="22" width="10.50390625" style="35" customWidth="1"/>
    <col min="23" max="16384" width="8.875" style="35" customWidth="1"/>
  </cols>
  <sheetData>
    <row r="1" spans="1:22" s="1" customFormat="1" ht="38.25" customHeight="1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s="5" customFormat="1" ht="22.5" customHeight="1">
      <c r="A2" s="37" t="s">
        <v>0</v>
      </c>
      <c r="B2" s="44" t="s">
        <v>1</v>
      </c>
      <c r="C2" s="37" t="s">
        <v>2</v>
      </c>
      <c r="D2" s="37"/>
      <c r="E2" s="37"/>
      <c r="F2" s="37"/>
      <c r="G2" s="37"/>
      <c r="H2" s="37"/>
      <c r="I2" s="37"/>
      <c r="J2" s="37"/>
      <c r="K2" s="37"/>
      <c r="L2" s="46"/>
      <c r="M2" s="47" t="s">
        <v>3</v>
      </c>
      <c r="N2" s="37"/>
      <c r="O2" s="37"/>
      <c r="P2" s="37"/>
      <c r="Q2" s="37"/>
      <c r="R2" s="37"/>
      <c r="S2" s="37"/>
      <c r="T2" s="37"/>
      <c r="U2" s="37"/>
      <c r="V2" s="37"/>
    </row>
    <row r="3" spans="1:22" s="9" customFormat="1" ht="43.5" customHeight="1">
      <c r="A3" s="37"/>
      <c r="B3" s="45"/>
      <c r="C3" s="26" t="s">
        <v>4</v>
      </c>
      <c r="D3" s="26" t="s">
        <v>5</v>
      </c>
      <c r="E3" s="7" t="s">
        <v>6</v>
      </c>
      <c r="F3" s="26" t="s">
        <v>7</v>
      </c>
      <c r="G3" s="26" t="s">
        <v>8</v>
      </c>
      <c r="H3" s="3" t="s">
        <v>9</v>
      </c>
      <c r="I3" s="3" t="s">
        <v>40</v>
      </c>
      <c r="J3" s="3" t="s">
        <v>10</v>
      </c>
      <c r="K3" s="26" t="s">
        <v>41</v>
      </c>
      <c r="L3" s="8" t="s">
        <v>11</v>
      </c>
      <c r="M3" s="4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6" t="s">
        <v>17</v>
      </c>
      <c r="S3" s="26" t="s">
        <v>18</v>
      </c>
      <c r="T3" s="2" t="s">
        <v>19</v>
      </c>
      <c r="U3" s="26" t="s">
        <v>20</v>
      </c>
      <c r="V3" s="2" t="s">
        <v>11</v>
      </c>
    </row>
    <row r="4" spans="1:22" s="9" customFormat="1" ht="30" customHeight="1">
      <c r="A4" s="10" t="s">
        <v>21</v>
      </c>
      <c r="B4" s="6">
        <v>0</v>
      </c>
      <c r="C4" s="11">
        <v>397742</v>
      </c>
      <c r="D4" s="12">
        <v>0</v>
      </c>
      <c r="E4" s="13">
        <v>0</v>
      </c>
      <c r="F4" s="12">
        <v>0</v>
      </c>
      <c r="G4" s="13">
        <v>0</v>
      </c>
      <c r="H4" s="13">
        <v>0</v>
      </c>
      <c r="I4" s="12">
        <v>0</v>
      </c>
      <c r="J4" s="12">
        <v>0</v>
      </c>
      <c r="K4" s="12">
        <v>0</v>
      </c>
      <c r="L4" s="14">
        <f>SUM(C4:K4)</f>
        <v>397742</v>
      </c>
      <c r="M4" s="15">
        <v>16740</v>
      </c>
      <c r="N4" s="16">
        <v>17671</v>
      </c>
      <c r="O4" s="16">
        <v>0</v>
      </c>
      <c r="P4" s="16">
        <v>0</v>
      </c>
      <c r="Q4" s="16">
        <v>0</v>
      </c>
      <c r="R4" s="17">
        <v>0</v>
      </c>
      <c r="S4" s="17">
        <v>0</v>
      </c>
      <c r="T4" s="16">
        <v>0</v>
      </c>
      <c r="U4" s="17">
        <v>363331</v>
      </c>
      <c r="V4" s="18">
        <f>SUM(M4:U4)</f>
        <v>397742</v>
      </c>
    </row>
    <row r="5" spans="1:22" s="9" customFormat="1" ht="30" customHeight="1">
      <c r="A5" s="10" t="s">
        <v>22</v>
      </c>
      <c r="B5" s="6">
        <v>0</v>
      </c>
      <c r="C5" s="19">
        <v>363331</v>
      </c>
      <c r="D5" s="12">
        <v>0</v>
      </c>
      <c r="E5" s="13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4">
        <f>SUM(C5:K5)</f>
        <v>363331</v>
      </c>
      <c r="M5" s="15">
        <v>0</v>
      </c>
      <c r="N5" s="16">
        <v>0</v>
      </c>
      <c r="O5" s="16">
        <v>0</v>
      </c>
      <c r="P5" s="16">
        <v>0</v>
      </c>
      <c r="Q5" s="16">
        <v>0</v>
      </c>
      <c r="R5" s="17">
        <v>0</v>
      </c>
      <c r="S5" s="17">
        <v>0</v>
      </c>
      <c r="T5" s="16">
        <v>0</v>
      </c>
      <c r="U5" s="17">
        <v>363331</v>
      </c>
      <c r="V5" s="18">
        <f>SUM(M5:U5)</f>
        <v>363331</v>
      </c>
    </row>
    <row r="6" spans="1:22" s="5" customFormat="1" ht="30" customHeight="1">
      <c r="A6" s="20" t="s">
        <v>23</v>
      </c>
      <c r="B6" s="2">
        <v>600</v>
      </c>
      <c r="C6" s="21">
        <f>U5</f>
        <v>363331</v>
      </c>
      <c r="D6" s="16">
        <v>52925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22">
        <f>SUM(C6:K6)</f>
        <v>416256</v>
      </c>
      <c r="M6" s="15">
        <v>5496</v>
      </c>
      <c r="N6" s="16">
        <v>0</v>
      </c>
      <c r="O6" s="16">
        <v>0</v>
      </c>
      <c r="P6" s="16">
        <v>4569</v>
      </c>
      <c r="Q6" s="16">
        <v>19810</v>
      </c>
      <c r="R6" s="16">
        <v>4801</v>
      </c>
      <c r="S6" s="16">
        <v>567</v>
      </c>
      <c r="T6" s="16">
        <v>2419</v>
      </c>
      <c r="U6" s="16">
        <v>378594</v>
      </c>
      <c r="V6" s="23">
        <f aca="true" t="shared" si="0" ref="V6:V11">SUM(M6:U6)</f>
        <v>416256</v>
      </c>
    </row>
    <row r="7" spans="1:22" s="5" customFormat="1" ht="30" customHeight="1">
      <c r="A7" s="20" t="s">
        <v>24</v>
      </c>
      <c r="B7" s="2">
        <v>600</v>
      </c>
      <c r="C7" s="23">
        <f>U6</f>
        <v>378594</v>
      </c>
      <c r="D7" s="16">
        <v>57000</v>
      </c>
      <c r="E7" s="16">
        <v>0</v>
      </c>
      <c r="F7" s="16">
        <v>18150</v>
      </c>
      <c r="G7" s="16">
        <v>19360</v>
      </c>
      <c r="H7" s="16">
        <v>0</v>
      </c>
      <c r="I7" s="16">
        <v>0</v>
      </c>
      <c r="J7" s="16">
        <v>0</v>
      </c>
      <c r="K7" s="16">
        <v>0</v>
      </c>
      <c r="L7" s="22">
        <f aca="true" t="shared" si="1" ref="L7:L16">SUM(C7:K7)</f>
        <v>473104</v>
      </c>
      <c r="M7" s="15">
        <v>2415</v>
      </c>
      <c r="N7" s="24">
        <v>59054</v>
      </c>
      <c r="O7" s="24">
        <v>3354</v>
      </c>
      <c r="P7" s="16">
        <v>3215</v>
      </c>
      <c r="Q7" s="16">
        <v>16000</v>
      </c>
      <c r="R7" s="16">
        <v>7880</v>
      </c>
      <c r="S7" s="16">
        <v>28590</v>
      </c>
      <c r="T7" s="16">
        <v>1467</v>
      </c>
      <c r="U7" s="16">
        <v>351129</v>
      </c>
      <c r="V7" s="23">
        <f t="shared" si="0"/>
        <v>473104</v>
      </c>
    </row>
    <row r="8" spans="1:22" s="5" customFormat="1" ht="30" customHeight="1">
      <c r="A8" s="20" t="s">
        <v>25</v>
      </c>
      <c r="B8" s="2">
        <v>600</v>
      </c>
      <c r="C8" s="23">
        <f>U7</f>
        <v>351129</v>
      </c>
      <c r="D8" s="16">
        <v>54000</v>
      </c>
      <c r="E8" s="16">
        <v>0</v>
      </c>
      <c r="F8" s="16">
        <v>600</v>
      </c>
      <c r="G8" s="16">
        <v>640</v>
      </c>
      <c r="H8" s="16">
        <v>0</v>
      </c>
      <c r="I8" s="16">
        <v>0</v>
      </c>
      <c r="J8" s="16">
        <v>0</v>
      </c>
      <c r="K8" s="16">
        <v>0</v>
      </c>
      <c r="L8" s="22">
        <f t="shared" si="1"/>
        <v>406369</v>
      </c>
      <c r="M8" s="15">
        <v>19110</v>
      </c>
      <c r="N8" s="24">
        <v>56164</v>
      </c>
      <c r="O8" s="24">
        <v>0</v>
      </c>
      <c r="P8" s="16">
        <v>555</v>
      </c>
      <c r="Q8" s="16">
        <v>16000</v>
      </c>
      <c r="R8" s="16">
        <v>6925</v>
      </c>
      <c r="S8" s="16">
        <v>2125</v>
      </c>
      <c r="T8" s="16">
        <v>493</v>
      </c>
      <c r="U8" s="16">
        <v>304997</v>
      </c>
      <c r="V8" s="23">
        <f t="shared" si="0"/>
        <v>406369</v>
      </c>
    </row>
    <row r="9" spans="1:22" s="5" customFormat="1" ht="30" customHeight="1">
      <c r="A9" s="20" t="s">
        <v>26</v>
      </c>
      <c r="B9" s="2">
        <v>600</v>
      </c>
      <c r="C9" s="23">
        <f aca="true" t="shared" si="2" ref="C9:C15">U8</f>
        <v>304997</v>
      </c>
      <c r="D9" s="16">
        <v>43800</v>
      </c>
      <c r="E9" s="16">
        <v>0</v>
      </c>
      <c r="F9" s="16">
        <v>0</v>
      </c>
      <c r="G9" s="16">
        <v>0</v>
      </c>
      <c r="H9" s="16">
        <v>36000</v>
      </c>
      <c r="I9" s="16">
        <v>64000</v>
      </c>
      <c r="J9" s="16">
        <v>0</v>
      </c>
      <c r="K9" s="16">
        <v>89</v>
      </c>
      <c r="L9" s="22">
        <f t="shared" si="1"/>
        <v>448886</v>
      </c>
      <c r="M9" s="25">
        <v>6087</v>
      </c>
      <c r="N9" s="16">
        <v>56164</v>
      </c>
      <c r="O9" s="16">
        <v>3354</v>
      </c>
      <c r="P9" s="16">
        <v>3620</v>
      </c>
      <c r="Q9" s="16">
        <v>16000</v>
      </c>
      <c r="R9" s="16">
        <v>4500</v>
      </c>
      <c r="S9" s="16">
        <v>896</v>
      </c>
      <c r="T9" s="16">
        <v>1733</v>
      </c>
      <c r="U9" s="24">
        <v>356532</v>
      </c>
      <c r="V9" s="23">
        <f t="shared" si="0"/>
        <v>448886</v>
      </c>
    </row>
    <row r="10" spans="1:22" s="5" customFormat="1" ht="30" customHeight="1">
      <c r="A10" s="20" t="s">
        <v>27</v>
      </c>
      <c r="B10" s="2">
        <v>400</v>
      </c>
      <c r="C10" s="23">
        <f t="shared" si="2"/>
        <v>356532</v>
      </c>
      <c r="D10" s="16">
        <v>30400</v>
      </c>
      <c r="E10" s="16">
        <v>10200</v>
      </c>
      <c r="F10" s="16">
        <v>2850</v>
      </c>
      <c r="G10" s="16">
        <v>3040</v>
      </c>
      <c r="H10" s="16">
        <v>21600</v>
      </c>
      <c r="I10" s="16">
        <v>66000</v>
      </c>
      <c r="J10" s="16">
        <v>0</v>
      </c>
      <c r="K10" s="16">
        <v>0</v>
      </c>
      <c r="L10" s="22">
        <f t="shared" si="1"/>
        <v>490622</v>
      </c>
      <c r="M10" s="25">
        <v>23794</v>
      </c>
      <c r="N10" s="16">
        <v>94107</v>
      </c>
      <c r="O10" s="16">
        <v>1134</v>
      </c>
      <c r="P10" s="16">
        <v>1229</v>
      </c>
      <c r="Q10" s="16">
        <v>27200</v>
      </c>
      <c r="R10" s="16">
        <v>8100</v>
      </c>
      <c r="S10" s="16">
        <v>6717</v>
      </c>
      <c r="T10" s="16">
        <v>2018</v>
      </c>
      <c r="U10" s="16">
        <v>326323</v>
      </c>
      <c r="V10" s="23">
        <f t="shared" si="0"/>
        <v>490622</v>
      </c>
    </row>
    <row r="11" spans="1:22" s="5" customFormat="1" ht="30" customHeight="1">
      <c r="A11" s="20" t="s">
        <v>28</v>
      </c>
      <c r="B11" s="2">
        <v>400</v>
      </c>
      <c r="C11" s="23">
        <f t="shared" si="2"/>
        <v>326323</v>
      </c>
      <c r="D11" s="16">
        <v>14400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22">
        <f t="shared" si="1"/>
        <v>340723</v>
      </c>
      <c r="M11" s="25">
        <v>0</v>
      </c>
      <c r="N11" s="16">
        <v>0</v>
      </c>
      <c r="O11" s="16">
        <v>3720</v>
      </c>
      <c r="P11" s="16">
        <v>1965</v>
      </c>
      <c r="Q11" s="16">
        <v>9600</v>
      </c>
      <c r="R11" s="16">
        <v>0</v>
      </c>
      <c r="S11" s="16">
        <v>0</v>
      </c>
      <c r="T11" s="16">
        <v>1820</v>
      </c>
      <c r="U11" s="24">
        <v>323618</v>
      </c>
      <c r="V11" s="23">
        <f t="shared" si="0"/>
        <v>340723</v>
      </c>
    </row>
    <row r="12" spans="1:22" s="5" customFormat="1" ht="30" customHeight="1">
      <c r="A12" s="20" t="s">
        <v>29</v>
      </c>
      <c r="B12" s="2">
        <v>700</v>
      </c>
      <c r="C12" s="23">
        <f t="shared" si="2"/>
        <v>323618</v>
      </c>
      <c r="D12" s="16">
        <v>60200</v>
      </c>
      <c r="E12" s="16">
        <v>19600</v>
      </c>
      <c r="F12" s="16">
        <v>0</v>
      </c>
      <c r="G12" s="16">
        <v>0</v>
      </c>
      <c r="H12" s="16">
        <v>0</v>
      </c>
      <c r="I12" s="16">
        <v>75800</v>
      </c>
      <c r="J12" s="16">
        <v>0</v>
      </c>
      <c r="K12" s="16">
        <v>0</v>
      </c>
      <c r="L12" s="22">
        <f t="shared" si="1"/>
        <v>479218</v>
      </c>
      <c r="M12" s="15">
        <v>16115</v>
      </c>
      <c r="N12" s="24">
        <v>77744</v>
      </c>
      <c r="O12" s="24">
        <v>1134</v>
      </c>
      <c r="P12" s="24">
        <v>1828</v>
      </c>
      <c r="Q12" s="24">
        <v>16000</v>
      </c>
      <c r="R12" s="24">
        <v>5302</v>
      </c>
      <c r="S12" s="24">
        <v>4080</v>
      </c>
      <c r="T12" s="24">
        <v>1708</v>
      </c>
      <c r="U12" s="24">
        <v>355307</v>
      </c>
      <c r="V12" s="23">
        <f>SUM(M12:U12)</f>
        <v>479218</v>
      </c>
    </row>
    <row r="13" spans="1:22" s="5" customFormat="1" ht="30" customHeight="1">
      <c r="A13" s="10" t="s">
        <v>30</v>
      </c>
      <c r="B13" s="2">
        <v>700</v>
      </c>
      <c r="C13" s="23">
        <f t="shared" si="2"/>
        <v>355307</v>
      </c>
      <c r="D13" s="16">
        <v>59500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22">
        <f t="shared" si="1"/>
        <v>414807</v>
      </c>
      <c r="M13" s="25">
        <v>14821</v>
      </c>
      <c r="N13" s="16">
        <v>53337</v>
      </c>
      <c r="O13" s="16">
        <v>2840</v>
      </c>
      <c r="P13" s="16">
        <v>4204</v>
      </c>
      <c r="Q13" s="16">
        <v>16000</v>
      </c>
      <c r="R13" s="16">
        <v>4410</v>
      </c>
      <c r="S13" s="16">
        <v>2180</v>
      </c>
      <c r="T13" s="16">
        <v>855</v>
      </c>
      <c r="U13" s="24">
        <v>316160</v>
      </c>
      <c r="V13" s="23">
        <f>SUM(M13:U13)</f>
        <v>414807</v>
      </c>
    </row>
    <row r="14" spans="1:22" s="5" customFormat="1" ht="30" customHeight="1">
      <c r="A14" s="20" t="s">
        <v>31</v>
      </c>
      <c r="B14" s="2">
        <v>700</v>
      </c>
      <c r="C14" s="23">
        <f t="shared" si="2"/>
        <v>316160</v>
      </c>
      <c r="D14" s="16">
        <v>60200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22">
        <f t="shared" si="1"/>
        <v>376360</v>
      </c>
      <c r="M14" s="25">
        <v>8078</v>
      </c>
      <c r="N14" s="16">
        <v>28766</v>
      </c>
      <c r="O14" s="16">
        <v>0</v>
      </c>
      <c r="P14" s="16">
        <v>110</v>
      </c>
      <c r="Q14" s="16">
        <v>16000</v>
      </c>
      <c r="R14" s="16">
        <v>5261</v>
      </c>
      <c r="S14" s="16">
        <v>0</v>
      </c>
      <c r="T14" s="16">
        <v>0</v>
      </c>
      <c r="U14" s="24">
        <v>318145</v>
      </c>
      <c r="V14" s="23">
        <f>SUM(M14:U14)</f>
        <v>376360</v>
      </c>
    </row>
    <row r="15" spans="1:22" s="5" customFormat="1" ht="30" customHeight="1">
      <c r="A15" s="20" t="s">
        <v>32</v>
      </c>
      <c r="B15" s="2">
        <v>700</v>
      </c>
      <c r="C15" s="23">
        <f t="shared" si="2"/>
        <v>318145</v>
      </c>
      <c r="D15" s="16">
        <v>58400</v>
      </c>
      <c r="E15" s="16">
        <v>0</v>
      </c>
      <c r="F15" s="16">
        <v>0</v>
      </c>
      <c r="G15" s="16">
        <v>0</v>
      </c>
      <c r="H15" s="16">
        <v>52500</v>
      </c>
      <c r="I15" s="16">
        <v>65700</v>
      </c>
      <c r="J15" s="16">
        <v>80000</v>
      </c>
      <c r="K15" s="16">
        <v>92</v>
      </c>
      <c r="L15" s="22">
        <f t="shared" si="1"/>
        <v>574837</v>
      </c>
      <c r="M15" s="25">
        <v>51665</v>
      </c>
      <c r="N15" s="16">
        <v>117870</v>
      </c>
      <c r="O15" s="16">
        <v>687</v>
      </c>
      <c r="P15" s="16">
        <v>3333</v>
      </c>
      <c r="Q15" s="16">
        <v>16000</v>
      </c>
      <c r="R15" s="16">
        <v>6293</v>
      </c>
      <c r="S15" s="16">
        <v>1200</v>
      </c>
      <c r="T15" s="16">
        <v>1039</v>
      </c>
      <c r="U15" s="24">
        <v>376750</v>
      </c>
      <c r="V15" s="23">
        <f>SUM(M15:U15)</f>
        <v>574837</v>
      </c>
    </row>
    <row r="16" spans="1:22" s="5" customFormat="1" ht="39" customHeight="1">
      <c r="A16" s="36" t="s">
        <v>33</v>
      </c>
      <c r="B16" s="2" t="s">
        <v>34</v>
      </c>
      <c r="C16" s="23">
        <f>C4</f>
        <v>397742</v>
      </c>
      <c r="D16" s="27">
        <f>SUM(D4:D15)</f>
        <v>490825</v>
      </c>
      <c r="E16" s="27">
        <f aca="true" t="shared" si="3" ref="E16:K16">SUM(E4:E15)</f>
        <v>29800</v>
      </c>
      <c r="F16" s="27">
        <f t="shared" si="3"/>
        <v>21600</v>
      </c>
      <c r="G16" s="27">
        <f t="shared" si="3"/>
        <v>23040</v>
      </c>
      <c r="H16" s="27">
        <f t="shared" si="3"/>
        <v>110100</v>
      </c>
      <c r="I16" s="27">
        <f t="shared" si="3"/>
        <v>271500</v>
      </c>
      <c r="J16" s="27">
        <f t="shared" si="3"/>
        <v>80000</v>
      </c>
      <c r="K16" s="27">
        <f t="shared" si="3"/>
        <v>181</v>
      </c>
      <c r="L16" s="28">
        <f t="shared" si="1"/>
        <v>1424788</v>
      </c>
      <c r="M16" s="29">
        <f>SUM(M4:M15)</f>
        <v>164321</v>
      </c>
      <c r="N16" s="27">
        <f aca="true" t="shared" si="4" ref="N16:T16">SUM(N4:N15)</f>
        <v>560877</v>
      </c>
      <c r="O16" s="27">
        <f t="shared" si="4"/>
        <v>16223</v>
      </c>
      <c r="P16" s="27">
        <f t="shared" si="4"/>
        <v>24628</v>
      </c>
      <c r="Q16" s="27">
        <f t="shared" si="4"/>
        <v>168610</v>
      </c>
      <c r="R16" s="27">
        <f t="shared" si="4"/>
        <v>53472</v>
      </c>
      <c r="S16" s="27">
        <f t="shared" si="4"/>
        <v>46355</v>
      </c>
      <c r="T16" s="27">
        <f t="shared" si="4"/>
        <v>13552</v>
      </c>
      <c r="U16" s="27">
        <f>U15</f>
        <v>376750</v>
      </c>
      <c r="V16" s="23">
        <f>SUM(M16:U16)</f>
        <v>1424788</v>
      </c>
    </row>
    <row r="17" spans="1:22" s="5" customFormat="1" ht="41.25" customHeight="1">
      <c r="A17" s="37"/>
      <c r="B17" s="6" t="s">
        <v>35</v>
      </c>
      <c r="C17" s="30">
        <f>C16/L16</f>
        <v>0.2791587239645477</v>
      </c>
      <c r="D17" s="30">
        <f>D16/L16</f>
        <v>0.3444898469105579</v>
      </c>
      <c r="E17" s="30">
        <f>E16/L16</f>
        <v>0.02091539232503362</v>
      </c>
      <c r="F17" s="30">
        <f>F16/L16</f>
        <v>0.015160150141635107</v>
      </c>
      <c r="G17" s="30">
        <f>G16/L16</f>
        <v>0.016170826817744115</v>
      </c>
      <c r="H17" s="30">
        <f>H16/L16</f>
        <v>0.07727465419416783</v>
      </c>
      <c r="I17" s="30">
        <f>I16/L16</f>
        <v>0.19055466497471904</v>
      </c>
      <c r="J17" s="30">
        <f>J16/L16</f>
        <v>0.056148704228278175</v>
      </c>
      <c r="K17" s="30">
        <f>K16/L16</f>
        <v>0.00012703644331647936</v>
      </c>
      <c r="L17" s="30">
        <f>(C16+D16+E16+F16+G16+H16+I16+J16+K16)/L16</f>
        <v>1</v>
      </c>
      <c r="M17" s="31">
        <f>M16/(V16-U16-Q16)</f>
        <v>0.18684986150088467</v>
      </c>
      <c r="N17" s="30">
        <f>N16/(V16-U16-Q16)</f>
        <v>0.6377747808802995</v>
      </c>
      <c r="O17" s="30">
        <f>O16/(V16-U16-Q16)</f>
        <v>0.018447217964404135</v>
      </c>
      <c r="P17" s="30">
        <f>P16/(V16-U16-Q16)</f>
        <v>0.028004566604656663</v>
      </c>
      <c r="Q17" s="30"/>
      <c r="R17" s="30">
        <f>R16/(V16-U16-Q16)</f>
        <v>0.06080315841660716</v>
      </c>
      <c r="S17" s="30">
        <f>S16/(V16-U16-Q16)</f>
        <v>0.05271039812241594</v>
      </c>
      <c r="T17" s="30">
        <f>T16/(V16-U16-Q16)</f>
        <v>0.015410016510731976</v>
      </c>
      <c r="U17" s="32" t="s">
        <v>36</v>
      </c>
      <c r="V17" s="33">
        <f>(M16+N16+O16+P16+R16+S16+T16)/(V16-U16-Q16)</f>
        <v>1</v>
      </c>
    </row>
    <row r="18" spans="1:22" ht="90.75" customHeight="1">
      <c r="A18" s="34" t="s">
        <v>37</v>
      </c>
      <c r="B18" s="38" t="s">
        <v>43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ht="30" customHeight="1">
      <c r="A19" s="40" t="s">
        <v>38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</row>
    <row r="20" spans="1:22" ht="119.25" customHeight="1">
      <c r="A20" s="41" t="s">
        <v>39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</sheetData>
  <mergeCells count="9">
    <mergeCell ref="A1:V1"/>
    <mergeCell ref="A2:A3"/>
    <mergeCell ref="B2:B3"/>
    <mergeCell ref="C2:L2"/>
    <mergeCell ref="M2:V2"/>
    <mergeCell ref="A16:A17"/>
    <mergeCell ref="B18:V18"/>
    <mergeCell ref="A19:V19"/>
    <mergeCell ref="A20:V20"/>
  </mergeCells>
  <printOptions/>
  <pageMargins left="0.7480314960629921" right="0.5511811023622047" top="0.5905511811023623" bottom="0.3937007874015748" header="0.5118110236220472" footer="0.31496062992125984"/>
  <pageSetup fitToHeight="1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Hsu22</cp:lastModifiedBy>
  <cp:lastPrinted>2011-07-12T01:56:49Z</cp:lastPrinted>
  <dcterms:created xsi:type="dcterms:W3CDTF">2010-06-15T05:58:57Z</dcterms:created>
  <dcterms:modified xsi:type="dcterms:W3CDTF">2011-07-12T01:56:52Z</dcterms:modified>
  <cp:category/>
  <cp:version/>
  <cp:contentType/>
  <cp:contentStatus/>
</cp:coreProperties>
</file>